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8445" firstSheet="3" activeTab="3"/>
  </bookViews>
  <sheets>
    <sheet name="NOMINA" sheetId="1" r:id="rId1"/>
    <sheet name="FINANCIACIÓN" sheetId="2" r:id="rId2"/>
    <sheet name="INVERSIONES INICIALES" sheetId="3" r:id="rId3"/>
    <sheet name="PREVISION DE GASTOS" sheetId="4" r:id="rId4"/>
    <sheet name="PREVISION INGRESOS" sheetId="5" r:id="rId5"/>
    <sheet name="PREVISION INGRESOS-GASTOS" sheetId="6" r:id="rId6"/>
  </sheets>
  <calcPr calcId="125725"/>
</workbook>
</file>

<file path=xl/calcChain.xml><?xml version="1.0" encoding="utf-8"?>
<calcChain xmlns="http://schemas.openxmlformats.org/spreadsheetml/2006/main">
  <c r="B4" i="5"/>
  <c r="I26"/>
  <c r="F11"/>
  <c r="I25"/>
  <c r="L11"/>
  <c r="I24"/>
  <c r="L10"/>
  <c r="I23"/>
  <c r="H10"/>
  <c r="I22"/>
  <c r="L9"/>
  <c r="I21"/>
  <c r="F9"/>
  <c r="I17"/>
  <c r="I6"/>
  <c r="I19"/>
  <c r="H7"/>
  <c r="I18"/>
  <c r="G7"/>
  <c r="I16"/>
  <c r="L6"/>
  <c r="C26" i="4"/>
  <c r="C27"/>
  <c r="I26"/>
  <c r="M10"/>
  <c r="M6"/>
  <c r="L6"/>
  <c r="K6"/>
  <c r="J6"/>
  <c r="I6"/>
  <c r="H6"/>
  <c r="G6"/>
  <c r="F6"/>
  <c r="E6"/>
  <c r="D6"/>
  <c r="C6"/>
  <c r="B6"/>
  <c r="B11" i="3"/>
  <c r="B5" i="4"/>
  <c r="G46" i="1"/>
  <c r="G31"/>
  <c r="G45"/>
  <c r="G30"/>
  <c r="G23"/>
  <c r="G39"/>
  <c r="C11" i="5"/>
  <c r="D10"/>
  <c r="B10"/>
  <c r="C9"/>
  <c r="D7"/>
  <c r="B7"/>
  <c r="C6"/>
  <c r="D11"/>
  <c r="B11"/>
  <c r="C10"/>
  <c r="D9"/>
  <c r="B9"/>
  <c r="C7"/>
  <c r="D6"/>
  <c r="D12"/>
  <c r="D4" i="6"/>
  <c r="B6" i="5"/>
  <c r="B12"/>
  <c r="B4" i="6"/>
  <c r="I7" i="5"/>
  <c r="F7"/>
  <c r="K9"/>
  <c r="I10"/>
  <c r="G11"/>
  <c r="I11"/>
  <c r="K11"/>
  <c r="M11"/>
  <c r="E7"/>
  <c r="E11"/>
  <c r="H11"/>
  <c r="J11"/>
  <c r="E10"/>
  <c r="G10"/>
  <c r="K10"/>
  <c r="M10"/>
  <c r="F10"/>
  <c r="J10"/>
  <c r="E9"/>
  <c r="G9"/>
  <c r="I9"/>
  <c r="I12"/>
  <c r="I4" i="6"/>
  <c r="M9" i="5"/>
  <c r="L12"/>
  <c r="L4" i="6"/>
  <c r="H9" i="5"/>
  <c r="J9"/>
  <c r="E6"/>
  <c r="E12"/>
  <c r="E4" i="6"/>
  <c r="G6" i="5"/>
  <c r="G12"/>
  <c r="G4" i="6"/>
  <c r="K6" i="5"/>
  <c r="K12"/>
  <c r="K4" i="6"/>
  <c r="M6" i="5"/>
  <c r="M12"/>
  <c r="M4" i="6"/>
  <c r="F6" i="5"/>
  <c r="F12"/>
  <c r="F4" i="6"/>
  <c r="J6" i="5"/>
  <c r="J12"/>
  <c r="J4" i="6"/>
  <c r="H6" i="5"/>
  <c r="H12"/>
  <c r="H4" i="6"/>
  <c r="C32" i="4"/>
  <c r="C30"/>
  <c r="C28"/>
  <c r="C31"/>
  <c r="C29"/>
  <c r="G47" i="1"/>
  <c r="G33"/>
  <c r="G40"/>
  <c r="G41"/>
  <c r="G43"/>
  <c r="C12" i="5"/>
  <c r="C4" i="6"/>
  <c r="C33" i="4"/>
  <c r="M8"/>
  <c r="M16"/>
  <c r="M5" i="6"/>
  <c r="G27" i="1"/>
  <c r="G32" s="1"/>
  <c r="G34" s="1"/>
  <c r="G29"/>
  <c r="G28"/>
  <c r="N4" i="6"/>
  <c r="M6"/>
  <c r="B10" i="4"/>
  <c r="C10"/>
  <c r="D10"/>
  <c r="E10"/>
  <c r="F10"/>
  <c r="G10"/>
  <c r="H10"/>
  <c r="I10"/>
  <c r="J10"/>
  <c r="K10"/>
  <c r="L10"/>
  <c r="B8"/>
  <c r="B16"/>
  <c r="B5" i="6"/>
  <c r="C8" i="4"/>
  <c r="C16"/>
  <c r="C5" i="6"/>
  <c r="C6"/>
  <c r="D8" i="4"/>
  <c r="D16"/>
  <c r="D5" i="6"/>
  <c r="D6"/>
  <c r="E8" i="4"/>
  <c r="E16"/>
  <c r="E5" i="6"/>
  <c r="E6"/>
  <c r="F8" i="4"/>
  <c r="F16"/>
  <c r="F5" i="6"/>
  <c r="F6"/>
  <c r="G8" i="4"/>
  <c r="G16"/>
  <c r="G5" i="6"/>
  <c r="G6"/>
  <c r="H8" i="4"/>
  <c r="H16"/>
  <c r="H5" i="6"/>
  <c r="H6"/>
  <c r="I8" i="4"/>
  <c r="I16"/>
  <c r="I5" i="6"/>
  <c r="I6"/>
  <c r="J8" i="4"/>
  <c r="J16"/>
  <c r="J5" i="6"/>
  <c r="J6"/>
  <c r="K8" i="4"/>
  <c r="K16"/>
  <c r="K5" i="6"/>
  <c r="K6"/>
  <c r="L8" i="4"/>
  <c r="L16"/>
  <c r="L5" i="6"/>
  <c r="L6"/>
  <c r="N5"/>
  <c r="B6"/>
  <c r="B10"/>
  <c r="N6"/>
  <c r="G36" i="1" l="1"/>
</calcChain>
</file>

<file path=xl/sharedStrings.xml><?xml version="1.0" encoding="utf-8"?>
<sst xmlns="http://schemas.openxmlformats.org/spreadsheetml/2006/main" count="170" uniqueCount="128">
  <si>
    <t>Empresa:</t>
  </si>
  <si>
    <t>Domicilio:</t>
  </si>
  <si>
    <t>C.I.F.:</t>
  </si>
  <si>
    <t>Cód.Cta.Cotización Seg.Social:</t>
  </si>
  <si>
    <t>Trabajador:</t>
  </si>
  <si>
    <t>N.I.F.:</t>
  </si>
  <si>
    <t>Nº de afiliación a la Seg. Social:</t>
  </si>
  <si>
    <t>Categoria o grupo profesional:</t>
  </si>
  <si>
    <t>Grupo de cotización:</t>
  </si>
  <si>
    <t>Período de Liquidación del…… de………………………… al…….de…………………… del 20……Total dias:</t>
  </si>
  <si>
    <t>I.DEVENGOS</t>
  </si>
  <si>
    <t>1.Percepciones Salariales:</t>
  </si>
  <si>
    <t xml:space="preserve">    Complementos Salariales</t>
  </si>
  <si>
    <t>2.Percepciones No Salariales:</t>
  </si>
  <si>
    <t xml:space="preserve">     Salario en especie ………………………………………………………………………………………….</t>
  </si>
  <si>
    <t xml:space="preserve">     Gratificaciones extraordinarias………………………………………………………………………</t>
  </si>
  <si>
    <t xml:space="preserve">     _____________________………………………………………………………………………………….</t>
  </si>
  <si>
    <t xml:space="preserve">    Indemnizaciones por traslado,suspensiones o despidos………………………………</t>
  </si>
  <si>
    <t>………………….</t>
  </si>
  <si>
    <t xml:space="preserve">    Otras percepciones no salariales…………………………………………………………………….</t>
  </si>
  <si>
    <t xml:space="preserve">    Contingencias comunes………………………………………..</t>
  </si>
  <si>
    <t xml:space="preserve">     Formación Profesional………………………………………...</t>
  </si>
  <si>
    <t xml:space="preserve">     Desempleo……………………………………………………………</t>
  </si>
  <si>
    <t>DETERMINACIÓN  DE  LAS  BASES  DE  COTIZACIÓN</t>
  </si>
  <si>
    <t>1. Base cotización contingencias comunes:</t>
  </si>
  <si>
    <t xml:space="preserve">              Remuneración mensual…………………………………………………………………………..</t>
  </si>
  <si>
    <t xml:space="preserve">              Prorrata pagas extras……………………………………………………………………………….</t>
  </si>
  <si>
    <t xml:space="preserve">                         </t>
  </si>
  <si>
    <t xml:space="preserve">              A.TOTAL DEVENGADO……………………………………………………………………</t>
  </si>
  <si>
    <t xml:space="preserve">    Salario Base……………………………………………………………………………………………………</t>
  </si>
  <si>
    <t xml:space="preserve">    Prestaciones o indemnizaciones de la Segurida Social …………………………………..</t>
  </si>
  <si>
    <t xml:space="preserve">    Indemnizaciones o suplidos……………………………………………………………………………..</t>
  </si>
  <si>
    <t>II.DEDUCIONES</t>
  </si>
  <si>
    <t xml:space="preserve">                               C.LIQUIDO TOTAL  A PERCIBIR (A-B)………………………………………………………..</t>
  </si>
  <si>
    <t xml:space="preserve">     Horas extraordinarias (FUERZA MAYOR)………………………………………………………………………………….</t>
  </si>
  <si>
    <t xml:space="preserve">     RESTO  Horas extraordinarias    ………………………………………………………………………………….</t>
  </si>
  <si>
    <t>4.Base cotizacion  RESTO de Horas extraordinarias  :……………………………………….</t>
  </si>
  <si>
    <t xml:space="preserve">     RESTO de  Horas extras  ………………………………..</t>
  </si>
  <si>
    <t xml:space="preserve">     Horas  extras  FUERZA MAYOR…………………………………………………</t>
  </si>
  <si>
    <t xml:space="preserve">     TOTAL APORTACIONES……………………...…………………………………………….</t>
  </si>
  <si>
    <t xml:space="preserve">     IRPF……………………………………………………………….</t>
  </si>
  <si>
    <t>1.-APORTACION DEL TRABAJADOR A LAS COTIZACIONES DE LA SEGURIDAD SOCIAL</t>
  </si>
  <si>
    <t>5. Base sujeta a retención I.R.P.F…………………………………………………………………….</t>
  </si>
  <si>
    <t>2.Base cotización contingencias profesionales:…………………………………………………</t>
  </si>
  <si>
    <t>3.Base cotizacion Horas extraordinarias(FUERZA  MAYOR):……………………………</t>
  </si>
  <si>
    <r>
      <t xml:space="preserve">                   </t>
    </r>
    <r>
      <rPr>
        <b/>
        <sz val="11"/>
        <color indexed="8"/>
        <rFont val="Calibri"/>
        <family val="2"/>
      </rPr>
      <t xml:space="preserve">  TOTAL  A DEDUCIR…………………………………………………………………………..  </t>
    </r>
  </si>
  <si>
    <t xml:space="preserve">                                                   TOTAL……………………………………………………………………..</t>
  </si>
  <si>
    <t>FINANCIACIÓN DEL PROYECTO</t>
  </si>
  <si>
    <t>CONCEPTO</t>
  </si>
  <si>
    <t>COSTE/EURO</t>
  </si>
  <si>
    <t>Capital  Solicitado</t>
  </si>
  <si>
    <t>T.A.E.</t>
  </si>
  <si>
    <t>Plazo   Amortización</t>
  </si>
  <si>
    <t>36 meses</t>
  </si>
  <si>
    <t>Cuota  mensual</t>
  </si>
  <si>
    <t>Total  Capital</t>
  </si>
  <si>
    <t>Total  Intereses</t>
  </si>
  <si>
    <t>Gastos de Formalización(notaría,seguro y comisión)</t>
  </si>
  <si>
    <t>Entidad</t>
  </si>
  <si>
    <t>Unicaja</t>
  </si>
  <si>
    <t>INVERSIONES   INICIALES</t>
  </si>
  <si>
    <t>COSTE/EUROS</t>
  </si>
  <si>
    <t>Local (Fianza)</t>
  </si>
  <si>
    <t>Mobiliario</t>
  </si>
  <si>
    <t>Equipos Informáticos</t>
  </si>
  <si>
    <t>Equipo  de Sonido</t>
  </si>
  <si>
    <t>Materiales</t>
  </si>
  <si>
    <t>Instalación y contrato linea Telefono e internet(ONO)</t>
  </si>
  <si>
    <t>Gastos formalización del prestamo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</si>
  <si>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</si>
  <si>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</si>
  <si>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</si>
  <si>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</si>
  <si>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</si>
  <si>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</si>
  <si>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</si>
  <si>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</si>
  <si>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</si>
  <si>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</si>
  <si>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</si>
  <si>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</si>
  <si>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</si>
  <si>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  INICIALES</t>
  </si>
  <si>
    <t>CUOTA PRESTAMO</t>
  </si>
  <si>
    <t>RECIBO  LUZ</t>
  </si>
  <si>
    <t>RECIBO AGUA</t>
  </si>
  <si>
    <t xml:space="preserve">                                                                                             PREVISIÓN  DE  GASTOS</t>
  </si>
  <si>
    <t>RECIBO TELF. E INTERNET</t>
  </si>
  <si>
    <t>NÓMINA EMPLEADO</t>
  </si>
  <si>
    <t>SALARIO PROMOTOR</t>
  </si>
  <si>
    <t>COTIZACIÓN  AUTONOMO</t>
  </si>
  <si>
    <t>RENOVACION MATERIAL</t>
  </si>
  <si>
    <t>S. SOCIAL TRABAJADOR</t>
  </si>
  <si>
    <t>TOTAL GASTO MENSUAL</t>
  </si>
  <si>
    <t xml:space="preserve">                   PREVISION  INGRESOS</t>
  </si>
  <si>
    <t>SESIONES DE JUEGOS</t>
  </si>
  <si>
    <t>TALLERES</t>
  </si>
  <si>
    <t>EN EL LOCAL</t>
  </si>
  <si>
    <t>ANIMACION 1 HORA</t>
  </si>
  <si>
    <t>ANIMACION 1 H 1/2</t>
  </si>
  <si>
    <t>ANIMACION 2 HORAS</t>
  </si>
  <si>
    <t>CAPITAL  DEL PRESTAMO</t>
  </si>
  <si>
    <t>TALLERES EN EL LOCAL</t>
  </si>
  <si>
    <t xml:space="preserve">TOTAL   INGRESOS </t>
  </si>
  <si>
    <t>TOTAL GASTOS</t>
  </si>
  <si>
    <t>INGRESOS- GASTOS</t>
  </si>
  <si>
    <t>GASTOS DESPLAZAMIENTO</t>
  </si>
  <si>
    <t>BENEFICIO ANUAL</t>
  </si>
  <si>
    <t>PREVISION INGRESOS- GASTOS</t>
  </si>
  <si>
    <t>Base de cotización minima regimen de autonomos año 2011:</t>
  </si>
  <si>
    <t>Tipo --------------------------------------------------</t>
  </si>
  <si>
    <t>Salario trabajador</t>
  </si>
  <si>
    <t>Prorrata pagas extras</t>
  </si>
  <si>
    <t>Base de cotizacion C.C.</t>
  </si>
  <si>
    <t>Contingencias comunes</t>
  </si>
  <si>
    <t>Desempleo</t>
  </si>
  <si>
    <t>FOGASA</t>
  </si>
  <si>
    <t>Formación Profesional</t>
  </si>
  <si>
    <t>A.T./ E.P.</t>
  </si>
  <si>
    <t>TOTAL GASTO S.S.</t>
  </si>
  <si>
    <t>COTIZACION EMPRESARIO A LA S.S.  1 TRABAJADOR</t>
  </si>
  <si>
    <t>COTIZACION EMPRESARIO REGIMEN DE AUTONOMOS</t>
  </si>
  <si>
    <t>Nº NIÑOS</t>
  </si>
  <si>
    <t>PRECIO</t>
  </si>
  <si>
    <t>Nº ANIMA.</t>
  </si>
  <si>
    <t xml:space="preserve"> LOCAL Y EXTERIOR</t>
  </si>
  <si>
    <t>ANIMACION 1 H Y MEDIA</t>
  </si>
  <si>
    <t>TOTALES  AÑO</t>
  </si>
</sst>
</file>

<file path=xl/styles.xml><?xml version="1.0" encoding="utf-8"?>
<styleSheet xmlns="http://schemas.openxmlformats.org/spreadsheetml/2006/main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\ &quot;€&quot;"/>
    <numFmt numFmtId="165" formatCode="0.000%"/>
    <numFmt numFmtId="166" formatCode="_-* #,##0\ &quot;€&quot;_-;\-* #,##0\ &quot;€&quot;_-;_-* &quot;-&quot;??\ &quot;€&quot;_-;_-@_-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5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0" fillId="0" borderId="9" xfId="0" applyBorder="1"/>
    <xf numFmtId="8" fontId="1" fillId="0" borderId="0" xfId="0" applyNumberFormat="1" applyFont="1" applyBorder="1"/>
    <xf numFmtId="0" fontId="2" fillId="0" borderId="0" xfId="0" applyFont="1" applyBorder="1"/>
    <xf numFmtId="8" fontId="0" fillId="0" borderId="0" xfId="0" applyNumberFormat="1" applyBorder="1"/>
    <xf numFmtId="10" fontId="0" fillId="0" borderId="0" xfId="0" applyNumberFormat="1" applyBorder="1"/>
    <xf numFmtId="0" fontId="0" fillId="0" borderId="0" xfId="0" applyFont="1" applyBorder="1"/>
    <xf numFmtId="9" fontId="0" fillId="0" borderId="0" xfId="0" applyNumberFormat="1" applyBorder="1"/>
    <xf numFmtId="8" fontId="3" fillId="0" borderId="0" xfId="0" applyNumberFormat="1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8" fontId="2" fillId="0" borderId="14" xfId="0" applyNumberFormat="1" applyFont="1" applyBorder="1"/>
    <xf numFmtId="0" fontId="0" fillId="0" borderId="15" xfId="0" applyBorder="1"/>
    <xf numFmtId="0" fontId="0" fillId="0" borderId="0" xfId="0" applyFill="1" applyBorder="1"/>
    <xf numFmtId="0" fontId="1" fillId="0" borderId="10" xfId="0" applyFont="1" applyBorder="1"/>
    <xf numFmtId="0" fontId="1" fillId="0" borderId="16" xfId="0" applyFont="1" applyBorder="1"/>
    <xf numFmtId="0" fontId="0" fillId="0" borderId="17" xfId="0" applyBorder="1"/>
    <xf numFmtId="0" fontId="0" fillId="0" borderId="16" xfId="0" applyBorder="1"/>
    <xf numFmtId="0" fontId="0" fillId="0" borderId="13" xfId="0" applyBorder="1"/>
    <xf numFmtId="0" fontId="2" fillId="0" borderId="16" xfId="0" applyFont="1" applyBorder="1"/>
    <xf numFmtId="8" fontId="1" fillId="0" borderId="14" xfId="0" applyNumberFormat="1" applyFont="1" applyBorder="1"/>
    <xf numFmtId="0" fontId="0" fillId="0" borderId="16" xfId="0" applyFill="1" applyBorder="1"/>
    <xf numFmtId="0" fontId="2" fillId="0" borderId="13" xfId="0" applyFont="1" applyFill="1" applyBorder="1"/>
    <xf numFmtId="0" fontId="2" fillId="0" borderId="14" xfId="0" applyFont="1" applyBorder="1"/>
    <xf numFmtId="0" fontId="1" fillId="0" borderId="15" xfId="0" applyFont="1" applyBorder="1"/>
    <xf numFmtId="164" fontId="1" fillId="0" borderId="0" xfId="0" applyNumberFormat="1" applyFont="1" applyBorder="1"/>
    <xf numFmtId="0" fontId="0" fillId="0" borderId="0" xfId="0" applyNumberFormat="1" applyBorder="1"/>
    <xf numFmtId="0" fontId="5" fillId="0" borderId="0" xfId="0" applyFont="1"/>
    <xf numFmtId="0" fontId="3" fillId="0" borderId="0" xfId="0" applyFont="1"/>
    <xf numFmtId="0" fontId="3" fillId="0" borderId="16" xfId="0" applyFont="1" applyBorder="1"/>
    <xf numFmtId="0" fontId="2" fillId="0" borderId="17" xfId="0" applyFont="1" applyBorder="1"/>
    <xf numFmtId="0" fontId="7" fillId="0" borderId="0" xfId="0" applyFont="1"/>
    <xf numFmtId="6" fontId="2" fillId="0" borderId="17" xfId="0" applyNumberFormat="1" applyFont="1" applyBorder="1"/>
    <xf numFmtId="165" fontId="2" fillId="0" borderId="17" xfId="0" applyNumberFormat="1" applyFont="1" applyBorder="1"/>
    <xf numFmtId="166" fontId="2" fillId="0" borderId="17" xfId="1" applyNumberFormat="1" applyFont="1" applyBorder="1"/>
    <xf numFmtId="0" fontId="3" fillId="0" borderId="13" xfId="0" applyFont="1" applyBorder="1"/>
    <xf numFmtId="0" fontId="2" fillId="0" borderId="15" xfId="0" applyFont="1" applyBorder="1"/>
    <xf numFmtId="0" fontId="2" fillId="0" borderId="0" xfId="0" applyFont="1"/>
    <xf numFmtId="44" fontId="3" fillId="0" borderId="0" xfId="1" applyFont="1"/>
    <xf numFmtId="44" fontId="2" fillId="0" borderId="0" xfId="1" applyFont="1"/>
    <xf numFmtId="0" fontId="2" fillId="2" borderId="10" xfId="0" applyFont="1" applyFill="1" applyBorder="1"/>
    <xf numFmtId="0" fontId="2" fillId="0" borderId="13" xfId="0" applyFont="1" applyBorder="1"/>
    <xf numFmtId="0" fontId="2" fillId="2" borderId="9" xfId="0" applyFont="1" applyFill="1" applyBorder="1"/>
    <xf numFmtId="166" fontId="2" fillId="0" borderId="18" xfId="1" applyNumberFormat="1" applyFont="1" applyBorder="1"/>
    <xf numFmtId="44" fontId="2" fillId="0" borderId="18" xfId="1" applyFont="1" applyBorder="1"/>
    <xf numFmtId="44" fontId="2" fillId="0" borderId="19" xfId="1" applyFont="1" applyBorder="1"/>
    <xf numFmtId="0" fontId="6" fillId="2" borderId="10" xfId="0" applyFont="1" applyFill="1" applyBorder="1"/>
    <xf numFmtId="0" fontId="6" fillId="2" borderId="12" xfId="0" applyFont="1" applyFill="1" applyBorder="1"/>
    <xf numFmtId="0" fontId="5" fillId="0" borderId="0" xfId="0" applyFont="1" applyBorder="1"/>
    <xf numFmtId="0" fontId="3" fillId="0" borderId="14" xfId="0" applyFont="1" applyBorder="1"/>
    <xf numFmtId="44" fontId="5" fillId="0" borderId="0" xfId="1" applyFont="1"/>
    <xf numFmtId="44" fontId="2" fillId="0" borderId="10" xfId="1" applyFont="1" applyBorder="1"/>
    <xf numFmtId="44" fontId="2" fillId="2" borderId="11" xfId="1" applyFont="1" applyFill="1" applyBorder="1"/>
    <xf numFmtId="44" fontId="2" fillId="2" borderId="12" xfId="1" applyFont="1" applyFill="1" applyBorder="1"/>
    <xf numFmtId="44" fontId="2" fillId="0" borderId="16" xfId="1" applyFont="1" applyBorder="1"/>
    <xf numFmtId="44" fontId="3" fillId="0" borderId="0" xfId="1" applyFont="1" applyBorder="1"/>
    <xf numFmtId="44" fontId="3" fillId="0" borderId="17" xfId="1" applyFont="1" applyBorder="1"/>
    <xf numFmtId="44" fontId="2" fillId="0" borderId="13" xfId="1" applyFont="1" applyBorder="1"/>
    <xf numFmtId="44" fontId="3" fillId="0" borderId="14" xfId="1" applyFont="1" applyBorder="1"/>
    <xf numFmtId="44" fontId="2" fillId="0" borderId="14" xfId="1" applyFont="1" applyBorder="1"/>
    <xf numFmtId="44" fontId="2" fillId="0" borderId="15" xfId="1" applyFont="1" applyBorder="1"/>
    <xf numFmtId="44" fontId="3" fillId="0" borderId="10" xfId="1" applyFont="1" applyBorder="1"/>
    <xf numFmtId="44" fontId="3" fillId="0" borderId="0" xfId="0" applyNumberFormat="1" applyFont="1"/>
    <xf numFmtId="44" fontId="3" fillId="0" borderId="14" xfId="1" applyNumberFormat="1" applyFont="1" applyBorder="1"/>
    <xf numFmtId="44" fontId="2" fillId="0" borderId="0" xfId="0" applyNumberFormat="1" applyFont="1"/>
    <xf numFmtId="44" fontId="2" fillId="3" borderId="11" xfId="1" applyFont="1" applyFill="1" applyBorder="1"/>
    <xf numFmtId="44" fontId="2" fillId="3" borderId="12" xfId="1" applyFont="1" applyFill="1" applyBorder="1"/>
    <xf numFmtId="44" fontId="2" fillId="3" borderId="10" xfId="1" applyFont="1" applyFill="1" applyBorder="1"/>
    <xf numFmtId="44" fontId="3" fillId="3" borderId="11" xfId="1" applyFont="1" applyFill="1" applyBorder="1"/>
    <xf numFmtId="44" fontId="3" fillId="3" borderId="12" xfId="1" applyFont="1" applyFill="1" applyBorder="1"/>
    <xf numFmtId="44" fontId="3" fillId="0" borderId="16" xfId="1" applyFont="1" applyBorder="1"/>
    <xf numFmtId="10" fontId="3" fillId="0" borderId="0" xfId="1" applyNumberFormat="1" applyFont="1" applyBorder="1"/>
    <xf numFmtId="9" fontId="3" fillId="0" borderId="0" xfId="1" applyNumberFormat="1" applyFont="1" applyBorder="1"/>
    <xf numFmtId="44" fontId="2" fillId="4" borderId="15" xfId="1" applyFont="1" applyFill="1" applyBorder="1"/>
    <xf numFmtId="44" fontId="2" fillId="0" borderId="17" xfId="1" applyFont="1" applyBorder="1"/>
    <xf numFmtId="44" fontId="3" fillId="0" borderId="13" xfId="1" applyFont="1" applyBorder="1"/>
    <xf numFmtId="10" fontId="3" fillId="0" borderId="14" xfId="1" applyNumberFormat="1" applyFont="1" applyBorder="1"/>
    <xf numFmtId="44" fontId="8" fillId="0" borderId="0" xfId="1" applyFont="1"/>
    <xf numFmtId="6" fontId="3" fillId="0" borderId="0" xfId="1" applyNumberFormat="1" applyFont="1" applyBorder="1"/>
    <xf numFmtId="44" fontId="3" fillId="0" borderId="16" xfId="1" applyNumberFormat="1" applyFont="1" applyBorder="1"/>
    <xf numFmtId="44" fontId="3" fillId="0" borderId="0" xfId="1" applyNumberFormat="1" applyFont="1" applyBorder="1"/>
    <xf numFmtId="44" fontId="3" fillId="0" borderId="0" xfId="1" applyNumberFormat="1" applyFont="1"/>
    <xf numFmtId="8" fontId="2" fillId="0" borderId="14" xfId="1" applyNumberFormat="1" applyFont="1" applyBorder="1"/>
    <xf numFmtId="166" fontId="3" fillId="0" borderId="0" xfId="1" applyNumberFormat="1" applyFont="1"/>
    <xf numFmtId="44" fontId="3" fillId="0" borderId="15" xfId="1" applyNumberFormat="1" applyFont="1" applyBorder="1"/>
    <xf numFmtId="44" fontId="3" fillId="0" borderId="15" xfId="1" applyFont="1" applyBorder="1"/>
    <xf numFmtId="44" fontId="3" fillId="0" borderId="14" xfId="0" applyNumberFormat="1" applyFont="1" applyBorder="1"/>
    <xf numFmtId="44" fontId="3" fillId="0" borderId="15" xfId="0" applyNumberFormat="1" applyFont="1" applyBorder="1"/>
    <xf numFmtId="44" fontId="3" fillId="0" borderId="11" xfId="1" applyFont="1" applyBorder="1"/>
    <xf numFmtId="44" fontId="8" fillId="0" borderId="11" xfId="1" applyFont="1" applyBorder="1"/>
    <xf numFmtId="44" fontId="3" fillId="0" borderId="12" xfId="1" applyFont="1" applyBorder="1"/>
    <xf numFmtId="0" fontId="3" fillId="0" borderId="0" xfId="1" applyNumberFormat="1" applyFont="1" applyBorder="1"/>
    <xf numFmtId="44" fontId="8" fillId="0" borderId="0" xfId="1" applyFont="1" applyBorder="1"/>
    <xf numFmtId="0" fontId="3" fillId="0" borderId="14" xfId="1" applyNumberFormat="1" applyFont="1" applyBorder="1"/>
    <xf numFmtId="10" fontId="3" fillId="0" borderId="11" xfId="1" applyNumberFormat="1" applyFont="1" applyBorder="1"/>
    <xf numFmtId="44" fontId="9" fillId="0" borderId="13" xfId="1" applyFont="1" applyBorder="1"/>
    <xf numFmtId="44" fontId="10" fillId="0" borderId="13" xfId="1" applyNumberFormat="1" applyFont="1" applyBorder="1"/>
    <xf numFmtId="0" fontId="5" fillId="0" borderId="13" xfId="0" applyFont="1" applyBorder="1"/>
    <xf numFmtId="0" fontId="2" fillId="5" borderId="9" xfId="0" applyFont="1" applyFill="1" applyBorder="1"/>
    <xf numFmtId="44" fontId="3" fillId="0" borderId="19" xfId="0" applyNumberFormat="1" applyFont="1" applyBorder="1"/>
    <xf numFmtId="44" fontId="3" fillId="0" borderId="20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opLeftCell="A30" workbookViewId="0">
      <selection activeCell="H33" sqref="H33"/>
    </sheetView>
  </sheetViews>
  <sheetFormatPr baseColWidth="10" defaultRowHeight="15"/>
  <cols>
    <col min="7" max="7" width="12.7109375" customWidth="1"/>
  </cols>
  <sheetData>
    <row r="1" spans="1:8">
      <c r="A1" s="1" t="s">
        <v>0</v>
      </c>
      <c r="B1" s="2"/>
      <c r="C1" s="2"/>
      <c r="D1" s="3"/>
      <c r="E1" s="1" t="s">
        <v>4</v>
      </c>
      <c r="F1" s="2"/>
      <c r="G1" s="2"/>
      <c r="H1" s="3"/>
    </row>
    <row r="2" spans="1:8">
      <c r="A2" s="4" t="s">
        <v>1</v>
      </c>
      <c r="B2" s="5"/>
      <c r="C2" s="5"/>
      <c r="D2" s="6"/>
      <c r="E2" s="4" t="s">
        <v>5</v>
      </c>
      <c r="F2" s="5"/>
      <c r="G2" s="5"/>
      <c r="H2" s="6"/>
    </row>
    <row r="3" spans="1:8">
      <c r="A3" s="4" t="s">
        <v>2</v>
      </c>
      <c r="B3" s="5"/>
      <c r="C3" s="5"/>
      <c r="D3" s="6"/>
      <c r="E3" s="4" t="s">
        <v>6</v>
      </c>
      <c r="F3" s="5"/>
      <c r="G3" s="5"/>
      <c r="H3" s="6"/>
    </row>
    <row r="4" spans="1:8">
      <c r="A4" s="4" t="s">
        <v>3</v>
      </c>
      <c r="B4" s="5"/>
      <c r="C4" s="5"/>
      <c r="D4" s="6"/>
      <c r="E4" s="4" t="s">
        <v>7</v>
      </c>
      <c r="F4" s="5"/>
      <c r="G4" s="5"/>
      <c r="H4" s="6"/>
    </row>
    <row r="5" spans="1:8">
      <c r="A5" s="4"/>
      <c r="B5" s="5"/>
      <c r="C5" s="5"/>
      <c r="D5" s="6"/>
      <c r="E5" s="4" t="s">
        <v>8</v>
      </c>
      <c r="F5" s="5"/>
      <c r="G5" s="5"/>
      <c r="H5" s="6"/>
    </row>
    <row r="6" spans="1:8" ht="15.75" thickBot="1">
      <c r="A6" s="7"/>
      <c r="B6" s="8"/>
      <c r="C6" s="8"/>
      <c r="D6" s="9"/>
      <c r="E6" s="7"/>
      <c r="F6" s="8"/>
      <c r="G6" s="8"/>
      <c r="H6" s="6"/>
    </row>
    <row r="7" spans="1:8" ht="15.75" thickBot="1">
      <c r="A7" s="10" t="s">
        <v>9</v>
      </c>
      <c r="B7" s="2"/>
      <c r="C7" s="2"/>
      <c r="D7" s="2"/>
      <c r="E7" s="2"/>
      <c r="F7" s="2"/>
      <c r="G7" s="2"/>
      <c r="H7" s="11"/>
    </row>
    <row r="8" spans="1:8">
      <c r="A8" s="28" t="s">
        <v>10</v>
      </c>
      <c r="B8" s="21"/>
      <c r="C8" s="21"/>
      <c r="D8" s="21"/>
      <c r="E8" s="21"/>
      <c r="F8" s="21"/>
      <c r="G8" s="21"/>
      <c r="H8" s="22"/>
    </row>
    <row r="9" spans="1:8">
      <c r="A9" s="29" t="s">
        <v>11</v>
      </c>
      <c r="B9" s="5"/>
      <c r="C9" s="5"/>
      <c r="D9" s="5"/>
      <c r="E9" s="5"/>
      <c r="F9" s="5"/>
      <c r="G9" s="5"/>
      <c r="H9" s="30"/>
    </row>
    <row r="10" spans="1:8">
      <c r="A10" s="35" t="s">
        <v>29</v>
      </c>
      <c r="B10" s="5"/>
      <c r="C10" s="5"/>
      <c r="D10" s="5"/>
      <c r="E10" s="5"/>
      <c r="F10" s="5"/>
      <c r="G10" s="12">
        <v>950</v>
      </c>
      <c r="H10" s="30"/>
    </row>
    <row r="11" spans="1:8">
      <c r="A11" s="35" t="s">
        <v>12</v>
      </c>
      <c r="B11" s="5"/>
      <c r="C11" s="5"/>
      <c r="D11" s="5"/>
      <c r="E11" s="5"/>
      <c r="F11" s="5"/>
      <c r="G11" s="5"/>
      <c r="H11" s="30"/>
    </row>
    <row r="12" spans="1:8">
      <c r="A12" s="35" t="s">
        <v>16</v>
      </c>
      <c r="B12" s="5"/>
      <c r="C12" s="5"/>
      <c r="D12" s="5"/>
      <c r="E12" s="5"/>
      <c r="F12" s="5"/>
      <c r="G12" s="5">
        <v>0</v>
      </c>
      <c r="H12" s="30"/>
    </row>
    <row r="13" spans="1:8">
      <c r="A13" s="35" t="s">
        <v>16</v>
      </c>
      <c r="B13" s="5"/>
      <c r="C13" s="5"/>
      <c r="D13" s="5"/>
      <c r="E13" s="5"/>
      <c r="F13" s="5"/>
      <c r="G13" s="5">
        <v>0</v>
      </c>
      <c r="H13" s="30"/>
    </row>
    <row r="14" spans="1:8">
      <c r="A14" s="35" t="s">
        <v>34</v>
      </c>
      <c r="B14" s="5"/>
      <c r="C14" s="5"/>
      <c r="D14" s="5"/>
      <c r="E14" s="5"/>
      <c r="F14" s="5"/>
      <c r="G14" s="40">
        <v>0</v>
      </c>
      <c r="H14" s="30"/>
    </row>
    <row r="15" spans="1:8">
      <c r="A15" s="35" t="s">
        <v>35</v>
      </c>
      <c r="B15" s="5"/>
      <c r="C15" s="5"/>
      <c r="D15" s="5"/>
      <c r="E15" s="5"/>
      <c r="F15" s="5"/>
      <c r="G15" s="5">
        <v>0</v>
      </c>
      <c r="H15" s="30"/>
    </row>
    <row r="16" spans="1:8">
      <c r="A16" s="35" t="s">
        <v>15</v>
      </c>
      <c r="B16" s="5"/>
      <c r="C16" s="5"/>
      <c r="D16" s="5"/>
      <c r="E16" s="5"/>
      <c r="F16" s="5"/>
      <c r="G16" s="5">
        <v>0</v>
      </c>
      <c r="H16" s="30"/>
    </row>
    <row r="17" spans="1:8">
      <c r="A17" s="35" t="s">
        <v>14</v>
      </c>
      <c r="B17" s="5"/>
      <c r="C17" s="5"/>
      <c r="D17" s="5"/>
      <c r="E17" s="5"/>
      <c r="F17" s="5"/>
      <c r="G17" s="5">
        <v>0</v>
      </c>
      <c r="H17" s="30"/>
    </row>
    <row r="18" spans="1:8">
      <c r="A18" s="29" t="s">
        <v>13</v>
      </c>
      <c r="B18" s="5"/>
      <c r="C18" s="5"/>
      <c r="D18" s="5"/>
      <c r="E18" s="5"/>
      <c r="F18" s="5"/>
      <c r="G18" s="5"/>
      <c r="H18" s="30"/>
    </row>
    <row r="19" spans="1:8">
      <c r="A19" s="35" t="s">
        <v>31</v>
      </c>
      <c r="B19" s="5"/>
      <c r="C19" s="5"/>
      <c r="D19" s="5"/>
      <c r="E19" s="5"/>
      <c r="F19" s="5"/>
      <c r="G19" s="5">
        <v>0</v>
      </c>
      <c r="H19" s="30"/>
    </row>
    <row r="20" spans="1:8">
      <c r="A20" s="35" t="s">
        <v>30</v>
      </c>
      <c r="B20" s="5"/>
      <c r="C20" s="5"/>
      <c r="D20" s="5"/>
      <c r="E20" s="5"/>
      <c r="F20" s="5"/>
      <c r="G20" s="5">
        <v>0</v>
      </c>
      <c r="H20" s="30"/>
    </row>
    <row r="21" spans="1:8">
      <c r="A21" s="35" t="s">
        <v>17</v>
      </c>
      <c r="B21" s="5"/>
      <c r="C21" s="5"/>
      <c r="D21" s="5"/>
      <c r="E21" s="5"/>
      <c r="F21" s="5"/>
      <c r="G21" s="5">
        <v>0</v>
      </c>
      <c r="H21" s="30"/>
    </row>
    <row r="22" spans="1:8">
      <c r="A22" s="35" t="s">
        <v>19</v>
      </c>
      <c r="B22" s="5"/>
      <c r="C22" s="5"/>
      <c r="D22" s="5"/>
      <c r="E22" s="5"/>
      <c r="F22" s="5"/>
      <c r="G22" s="5">
        <v>0</v>
      </c>
      <c r="H22" s="30"/>
    </row>
    <row r="23" spans="1:8" ht="16.5" thickBot="1">
      <c r="A23" s="36" t="s">
        <v>28</v>
      </c>
      <c r="B23" s="37"/>
      <c r="C23" s="37"/>
      <c r="D23" s="37"/>
      <c r="E23" s="37"/>
      <c r="F23" s="37"/>
      <c r="G23" s="25">
        <f>SUM(G10:G22)</f>
        <v>950</v>
      </c>
      <c r="H23" s="38"/>
    </row>
    <row r="24" spans="1:8">
      <c r="A24" s="28" t="s">
        <v>32</v>
      </c>
      <c r="B24" s="21"/>
      <c r="C24" s="21"/>
      <c r="D24" s="21"/>
      <c r="E24" s="21"/>
      <c r="F24" s="21"/>
      <c r="G24" s="21"/>
      <c r="H24" s="22"/>
    </row>
    <row r="25" spans="1:8">
      <c r="A25" s="29" t="s">
        <v>41</v>
      </c>
      <c r="B25" s="5"/>
      <c r="C25" s="5"/>
      <c r="D25" s="5"/>
      <c r="E25" s="5"/>
      <c r="F25" s="5"/>
      <c r="G25" s="5"/>
      <c r="H25" s="30"/>
    </row>
    <row r="26" spans="1:8">
      <c r="A26" s="31"/>
      <c r="B26" s="5"/>
      <c r="C26" s="5"/>
      <c r="D26" s="5"/>
      <c r="E26" s="5"/>
      <c r="F26" s="5"/>
      <c r="G26" s="5"/>
      <c r="H26" s="30"/>
    </row>
    <row r="27" spans="1:8">
      <c r="A27" s="31" t="s">
        <v>20</v>
      </c>
      <c r="B27" s="5"/>
      <c r="C27" s="5"/>
      <c r="D27" s="5"/>
      <c r="E27" s="15">
        <v>4.7E-2</v>
      </c>
      <c r="F27" s="5" t="s">
        <v>18</v>
      </c>
      <c r="G27" s="12">
        <f>G41*E27</f>
        <v>52.091666666666661</v>
      </c>
      <c r="H27" s="30"/>
    </row>
    <row r="28" spans="1:8">
      <c r="A28" s="31" t="s">
        <v>22</v>
      </c>
      <c r="B28" s="5"/>
      <c r="C28" s="5"/>
      <c r="D28" s="5"/>
      <c r="E28" s="15">
        <v>1.55E-2</v>
      </c>
      <c r="F28" s="5" t="s">
        <v>18</v>
      </c>
      <c r="G28" s="12">
        <f>G43*E28</f>
        <v>17.179166666666667</v>
      </c>
      <c r="H28" s="30"/>
    </row>
    <row r="29" spans="1:8">
      <c r="A29" s="31" t="s">
        <v>21</v>
      </c>
      <c r="B29" s="5"/>
      <c r="C29" s="5"/>
      <c r="D29" s="5"/>
      <c r="E29" s="15">
        <v>1E-3</v>
      </c>
      <c r="F29" s="5" t="s">
        <v>18</v>
      </c>
      <c r="G29" s="12">
        <f>G43*E29</f>
        <v>1.1083333333333332</v>
      </c>
      <c r="H29" s="30"/>
    </row>
    <row r="30" spans="1:8">
      <c r="A30" s="31" t="s">
        <v>38</v>
      </c>
      <c r="B30" s="5"/>
      <c r="C30" s="5"/>
      <c r="D30" s="5"/>
      <c r="E30" s="15">
        <v>0.02</v>
      </c>
      <c r="F30" s="5" t="s">
        <v>18</v>
      </c>
      <c r="G30" s="12">
        <f>G45*E30</f>
        <v>0</v>
      </c>
      <c r="H30" s="30"/>
    </row>
    <row r="31" spans="1:8">
      <c r="A31" s="31" t="s">
        <v>37</v>
      </c>
      <c r="B31" s="5"/>
      <c r="C31" s="5"/>
      <c r="D31" s="5"/>
      <c r="E31" s="15">
        <v>4.7E-2</v>
      </c>
      <c r="F31" s="5" t="s">
        <v>18</v>
      </c>
      <c r="G31" s="12">
        <f>G46*E31</f>
        <v>0</v>
      </c>
      <c r="H31" s="30"/>
    </row>
    <row r="32" spans="1:8">
      <c r="A32" s="29" t="s">
        <v>39</v>
      </c>
      <c r="B32" s="5"/>
      <c r="C32" s="5"/>
      <c r="D32" s="5"/>
      <c r="E32" s="15"/>
      <c r="F32" s="5" t="s">
        <v>18</v>
      </c>
      <c r="G32" s="12">
        <f>SUM(G27:G31)</f>
        <v>70.379166666666663</v>
      </c>
      <c r="H32" s="30"/>
    </row>
    <row r="33" spans="1:8" ht="15.75">
      <c r="A33" s="33" t="s">
        <v>40</v>
      </c>
      <c r="B33" s="13"/>
      <c r="C33" s="13"/>
      <c r="D33" s="5"/>
      <c r="E33" s="17">
        <v>7.0000000000000007E-2</v>
      </c>
      <c r="F33" s="27" t="s">
        <v>18</v>
      </c>
      <c r="G33" s="12">
        <f>G47*E33</f>
        <v>66.5</v>
      </c>
      <c r="H33" s="30"/>
    </row>
    <row r="34" spans="1:8" ht="15.75" thickBot="1">
      <c r="A34" s="32" t="s">
        <v>45</v>
      </c>
      <c r="B34" s="24"/>
      <c r="C34" s="24"/>
      <c r="D34" s="24"/>
      <c r="E34" s="24"/>
      <c r="F34" s="24"/>
      <c r="G34" s="34">
        <f>G32+G33</f>
        <v>136.87916666666666</v>
      </c>
      <c r="H34" s="26"/>
    </row>
    <row r="35" spans="1:8">
      <c r="A35" s="20" t="s">
        <v>27</v>
      </c>
      <c r="B35" s="21"/>
      <c r="C35" s="21"/>
      <c r="D35" s="21"/>
      <c r="E35" s="21"/>
      <c r="F35" s="21"/>
      <c r="G35" s="21"/>
      <c r="H35" s="22"/>
    </row>
    <row r="36" spans="1:8" ht="16.5" thickBot="1">
      <c r="A36" s="23" t="s">
        <v>33</v>
      </c>
      <c r="B36" s="24"/>
      <c r="C36" s="24"/>
      <c r="D36" s="24"/>
      <c r="E36" s="24"/>
      <c r="F36" s="24"/>
      <c r="G36" s="25">
        <f>G23-G34</f>
        <v>813.12083333333339</v>
      </c>
      <c r="H36" s="26"/>
    </row>
    <row r="37" spans="1:8">
      <c r="A37" s="28" t="s">
        <v>23</v>
      </c>
      <c r="B37" s="21"/>
      <c r="C37" s="21"/>
      <c r="D37" s="21"/>
      <c r="E37" s="21"/>
      <c r="F37" s="21"/>
      <c r="G37" s="21"/>
      <c r="H37" s="22"/>
    </row>
    <row r="38" spans="1:8">
      <c r="A38" s="29" t="s">
        <v>24</v>
      </c>
      <c r="B38" s="5"/>
      <c r="C38" s="5"/>
      <c r="D38" s="5"/>
      <c r="E38" s="5"/>
      <c r="F38" s="5"/>
      <c r="G38" s="5"/>
      <c r="H38" s="30"/>
    </row>
    <row r="39" spans="1:8" ht="15.75">
      <c r="A39" s="31" t="s">
        <v>25</v>
      </c>
      <c r="B39" s="5"/>
      <c r="C39" s="5"/>
      <c r="D39" s="5"/>
      <c r="E39" s="5"/>
      <c r="F39" s="5"/>
      <c r="G39" s="18">
        <f>G23-G14-G15</f>
        <v>950</v>
      </c>
      <c r="H39" s="30"/>
    </row>
    <row r="40" spans="1:8">
      <c r="A40" s="31" t="s">
        <v>26</v>
      </c>
      <c r="B40" s="5"/>
      <c r="C40" s="5"/>
      <c r="D40" s="5"/>
      <c r="E40" s="5"/>
      <c r="F40" s="5"/>
      <c r="G40" s="14">
        <f>G39*2/12</f>
        <v>158.33333333333334</v>
      </c>
      <c r="H40" s="30"/>
    </row>
    <row r="41" spans="1:8">
      <c r="A41" s="29" t="s">
        <v>46</v>
      </c>
      <c r="B41" s="5"/>
      <c r="C41" s="16"/>
      <c r="D41" s="5"/>
      <c r="E41" s="5"/>
      <c r="F41" s="5"/>
      <c r="G41" s="12">
        <f>SUM(G39:G40)</f>
        <v>1108.3333333333333</v>
      </c>
      <c r="H41" s="30"/>
    </row>
    <row r="42" spans="1:8">
      <c r="A42" s="31"/>
      <c r="B42" s="5"/>
      <c r="C42" s="5"/>
      <c r="D42" s="5"/>
      <c r="E42" s="5"/>
      <c r="F42" s="5"/>
      <c r="G42" s="5"/>
      <c r="H42" s="30"/>
    </row>
    <row r="43" spans="1:8">
      <c r="A43" s="29" t="s">
        <v>43</v>
      </c>
      <c r="B43" s="5"/>
      <c r="C43" s="5"/>
      <c r="D43" s="5"/>
      <c r="E43" s="5"/>
      <c r="F43" s="5"/>
      <c r="G43" s="12">
        <f>G41+G14+G15</f>
        <v>1108.3333333333333</v>
      </c>
      <c r="H43" s="30"/>
    </row>
    <row r="44" spans="1:8">
      <c r="A44" s="31"/>
      <c r="B44" s="5"/>
      <c r="C44" s="5"/>
      <c r="D44" s="5"/>
      <c r="E44" s="5"/>
      <c r="F44" s="5"/>
      <c r="G44" s="5"/>
      <c r="H44" s="30"/>
    </row>
    <row r="45" spans="1:8">
      <c r="A45" s="29" t="s">
        <v>44</v>
      </c>
      <c r="B45" s="5"/>
      <c r="C45" s="5"/>
      <c r="D45" s="5"/>
      <c r="E45" s="5"/>
      <c r="F45" s="5"/>
      <c r="G45" s="39">
        <f>G14</f>
        <v>0</v>
      </c>
      <c r="H45" s="30"/>
    </row>
    <row r="46" spans="1:8">
      <c r="A46" s="29" t="s">
        <v>36</v>
      </c>
      <c r="B46" s="5"/>
      <c r="C46" s="5"/>
      <c r="D46" s="5"/>
      <c r="E46" s="5"/>
      <c r="F46" s="5"/>
      <c r="G46" s="19">
        <f>G15</f>
        <v>0</v>
      </c>
      <c r="H46" s="30"/>
    </row>
    <row r="47" spans="1:8">
      <c r="A47" s="29" t="s">
        <v>42</v>
      </c>
      <c r="B47" s="5"/>
      <c r="C47" s="5"/>
      <c r="D47" s="5"/>
      <c r="E47" s="5"/>
      <c r="F47" s="5"/>
      <c r="G47" s="12">
        <f>G23</f>
        <v>950</v>
      </c>
      <c r="H47" s="30"/>
    </row>
    <row r="48" spans="1:8" ht="15.75" thickBot="1">
      <c r="A48" s="32"/>
      <c r="B48" s="24"/>
      <c r="C48" s="24"/>
      <c r="D48" s="24"/>
      <c r="E48" s="24"/>
      <c r="F48" s="24"/>
      <c r="G48" s="24"/>
      <c r="H48" s="26"/>
    </row>
  </sheetData>
  <phoneticPr fontId="0" type="noConversion"/>
  <pageMargins left="0.25" right="0.25" top="0.75" bottom="0.75" header="0.3" footer="0.3"/>
  <pageSetup paperSize="9" orientation="portrait" horizontalDpi="300" verticalDpi="300" r:id="rId1"/>
  <ignoredErrors>
    <ignoredError sqref="G28:G30 G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6" sqref="B16"/>
    </sheetView>
  </sheetViews>
  <sheetFormatPr baseColWidth="10" defaultRowHeight="15.75"/>
  <cols>
    <col min="1" max="1" width="46.42578125" style="42" customWidth="1"/>
    <col min="2" max="2" width="15.28515625" style="51" customWidth="1"/>
    <col min="3" max="16384" width="11.42578125" style="42"/>
  </cols>
  <sheetData>
    <row r="1" spans="1:3">
      <c r="A1" s="62" t="s">
        <v>47</v>
      </c>
      <c r="B1" s="13"/>
      <c r="C1" s="41"/>
    </row>
    <row r="2" spans="1:3" ht="16.5" thickBot="1">
      <c r="A2" s="63"/>
      <c r="B2" s="37"/>
    </row>
    <row r="3" spans="1:3" s="45" customFormat="1">
      <c r="A3" s="60" t="s">
        <v>48</v>
      </c>
      <c r="B3" s="61" t="s">
        <v>49</v>
      </c>
    </row>
    <row r="4" spans="1:3">
      <c r="A4" s="43" t="s">
        <v>50</v>
      </c>
      <c r="B4" s="46">
        <v>4000</v>
      </c>
    </row>
    <row r="5" spans="1:3">
      <c r="A5" s="43" t="s">
        <v>51</v>
      </c>
      <c r="B5" s="47">
        <v>8.9660000000000004E-2</v>
      </c>
    </row>
    <row r="6" spans="1:3">
      <c r="A6" s="43" t="s">
        <v>52</v>
      </c>
      <c r="B6" s="44" t="s">
        <v>53</v>
      </c>
    </row>
    <row r="7" spans="1:3">
      <c r="A7" s="43" t="s">
        <v>54</v>
      </c>
      <c r="B7" s="48">
        <v>127</v>
      </c>
    </row>
    <row r="8" spans="1:3">
      <c r="A8" s="43" t="s">
        <v>55</v>
      </c>
      <c r="B8" s="48">
        <v>4000</v>
      </c>
    </row>
    <row r="9" spans="1:3">
      <c r="A9" s="43" t="s">
        <v>56</v>
      </c>
      <c r="B9" s="48">
        <v>572</v>
      </c>
    </row>
    <row r="10" spans="1:3">
      <c r="A10" s="43" t="s">
        <v>57</v>
      </c>
      <c r="B10" s="48">
        <v>198</v>
      </c>
    </row>
    <row r="11" spans="1:3" ht="16.5" thickBot="1">
      <c r="A11" s="49" t="s">
        <v>58</v>
      </c>
      <c r="B11" s="50" t="s">
        <v>59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2" sqref="B12"/>
    </sheetView>
  </sheetViews>
  <sheetFormatPr baseColWidth="10" defaultRowHeight="15.75"/>
  <cols>
    <col min="1" max="1" width="50.140625" style="42" customWidth="1"/>
    <col min="2" max="2" width="14.140625" style="51" customWidth="1"/>
    <col min="3" max="16384" width="11.42578125" style="42"/>
  </cols>
  <sheetData>
    <row r="1" spans="1:2" s="41" customFormat="1">
      <c r="A1" s="41" t="s">
        <v>60</v>
      </c>
    </row>
    <row r="2" spans="1:2" ht="16.5" thickBot="1"/>
    <row r="3" spans="1:2" s="51" customFormat="1">
      <c r="A3" s="54" t="s">
        <v>48</v>
      </c>
      <c r="B3" s="56" t="s">
        <v>61</v>
      </c>
    </row>
    <row r="4" spans="1:2">
      <c r="A4" s="43" t="s">
        <v>62</v>
      </c>
      <c r="B4" s="57">
        <v>900</v>
      </c>
    </row>
    <row r="5" spans="1:2">
      <c r="A5" s="43" t="s">
        <v>63</v>
      </c>
      <c r="B5" s="57">
        <v>563</v>
      </c>
    </row>
    <row r="6" spans="1:2">
      <c r="A6" s="43" t="s">
        <v>64</v>
      </c>
      <c r="B6" s="57">
        <v>559</v>
      </c>
    </row>
    <row r="7" spans="1:2">
      <c r="A7" s="43" t="s">
        <v>65</v>
      </c>
      <c r="B7" s="58">
        <v>427</v>
      </c>
    </row>
    <row r="8" spans="1:2">
      <c r="A8" s="43" t="s">
        <v>66</v>
      </c>
      <c r="B8" s="58">
        <v>305.89999999999998</v>
      </c>
    </row>
    <row r="9" spans="1:2">
      <c r="A9" s="43" t="s">
        <v>67</v>
      </c>
      <c r="B9" s="57">
        <v>189</v>
      </c>
    </row>
    <row r="10" spans="1:2">
      <c r="A10" s="43" t="s">
        <v>68</v>
      </c>
      <c r="B10" s="57">
        <v>198</v>
      </c>
    </row>
    <row r="11" spans="1:2" ht="16.5" thickBot="1">
      <c r="A11" s="55" t="s">
        <v>69</v>
      </c>
      <c r="B11" s="59">
        <f>SUM(B4:B10)</f>
        <v>3141.9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16" workbookViewId="0">
      <selection activeCell="A24" sqref="A24:I33"/>
    </sheetView>
  </sheetViews>
  <sheetFormatPr baseColWidth="10" defaultRowHeight="15.75"/>
  <cols>
    <col min="1" max="1" width="26.28515625" style="53" customWidth="1"/>
    <col min="2" max="2" width="13.140625" style="52" customWidth="1"/>
    <col min="3" max="3" width="12.28515625" style="52" customWidth="1"/>
    <col min="4" max="5" width="12" style="52" customWidth="1"/>
    <col min="6" max="6" width="11.85546875" style="52" customWidth="1"/>
    <col min="7" max="7" width="12.140625" style="52" bestFit="1" customWidth="1"/>
    <col min="8" max="8" width="11.85546875" style="52" customWidth="1"/>
    <col min="9" max="9" width="12.140625" style="52" customWidth="1"/>
    <col min="10" max="10" width="14.140625" style="52" customWidth="1"/>
    <col min="11" max="11" width="11.85546875" style="52" customWidth="1"/>
    <col min="12" max="12" width="13.5703125" style="52" customWidth="1"/>
    <col min="13" max="13" width="12.140625" style="52" customWidth="1"/>
    <col min="14" max="16384" width="11.42578125" style="52"/>
  </cols>
  <sheetData>
    <row r="1" spans="1:13" s="64" customFormat="1">
      <c r="B1" s="64" t="s">
        <v>86</v>
      </c>
    </row>
    <row r="3" spans="1:13" ht="16.5" thickBot="1"/>
    <row r="4" spans="1:13" s="53" customFormat="1">
      <c r="A4" s="65"/>
      <c r="B4" s="79" t="s">
        <v>70</v>
      </c>
      <c r="C4" s="79" t="s">
        <v>71</v>
      </c>
      <c r="D4" s="79" t="s">
        <v>72</v>
      </c>
      <c r="E4" s="79" t="s">
        <v>73</v>
      </c>
      <c r="F4" s="79" t="s">
        <v>74</v>
      </c>
      <c r="G4" s="79" t="s">
        <v>75</v>
      </c>
      <c r="H4" s="79" t="s">
        <v>76</v>
      </c>
      <c r="I4" s="79" t="s">
        <v>77</v>
      </c>
      <c r="J4" s="79" t="s">
        <v>78</v>
      </c>
      <c r="K4" s="79" t="s">
        <v>79</v>
      </c>
      <c r="L4" s="79" t="s">
        <v>80</v>
      </c>
      <c r="M4" s="80" t="s">
        <v>81</v>
      </c>
    </row>
    <row r="5" spans="1:13">
      <c r="A5" s="68" t="s">
        <v>82</v>
      </c>
      <c r="B5" s="69">
        <f>SUM('INVERSIONES INICIALES'!B11)</f>
        <v>3141.9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70">
        <v>0</v>
      </c>
    </row>
    <row r="6" spans="1:13">
      <c r="A6" s="68" t="s">
        <v>83</v>
      </c>
      <c r="B6" s="69">
        <f>SUM(FINANCIACIÓN!B7)</f>
        <v>127</v>
      </c>
      <c r="C6" s="69">
        <f>SUM(FINANCIACIÓN!B7)</f>
        <v>127</v>
      </c>
      <c r="D6" s="69">
        <f>SUM(FINANCIACIÓN!B7)</f>
        <v>127</v>
      </c>
      <c r="E6" s="69">
        <f>SUM(FINANCIACIÓN!B7)</f>
        <v>127</v>
      </c>
      <c r="F6" s="69">
        <f>SUM(FINANCIACIÓN!B7)</f>
        <v>127</v>
      </c>
      <c r="G6" s="69">
        <f>SUM(FINANCIACIÓN!B7)</f>
        <v>127</v>
      </c>
      <c r="H6" s="69">
        <f>SUM(FINANCIACIÓN!B7)</f>
        <v>127</v>
      </c>
      <c r="I6" s="69">
        <f>SUM(FINANCIACIÓN!B7)</f>
        <v>127</v>
      </c>
      <c r="J6" s="69">
        <f>SUM(FINANCIACIÓN!B7)</f>
        <v>127</v>
      </c>
      <c r="K6" s="69">
        <f>SUM(FINANCIACIÓN!B7)</f>
        <v>127</v>
      </c>
      <c r="L6" s="69">
        <f>SUM(FINANCIACIÓN!B7)</f>
        <v>127</v>
      </c>
      <c r="M6" s="70">
        <f>SUM(FINANCIACIÓN!B7)</f>
        <v>127</v>
      </c>
    </row>
    <row r="7" spans="1:13">
      <c r="A7" s="68" t="s">
        <v>88</v>
      </c>
      <c r="B7" s="69">
        <v>950</v>
      </c>
      <c r="C7" s="69">
        <v>950</v>
      </c>
      <c r="D7" s="69">
        <v>950</v>
      </c>
      <c r="E7" s="69">
        <v>950</v>
      </c>
      <c r="F7" s="69">
        <v>950</v>
      </c>
      <c r="G7" s="69">
        <v>1900</v>
      </c>
      <c r="H7" s="69">
        <v>950</v>
      </c>
      <c r="I7" s="69">
        <v>950</v>
      </c>
      <c r="J7" s="69">
        <v>950</v>
      </c>
      <c r="K7" s="69">
        <v>950</v>
      </c>
      <c r="L7" s="69">
        <v>950</v>
      </c>
      <c r="M7" s="70">
        <v>1900</v>
      </c>
    </row>
    <row r="8" spans="1:13">
      <c r="A8" s="68" t="s">
        <v>92</v>
      </c>
      <c r="B8" s="69">
        <f>C33</f>
        <v>342.47499999999991</v>
      </c>
      <c r="C8" s="69">
        <f>C33</f>
        <v>342.47499999999991</v>
      </c>
      <c r="D8" s="69">
        <f>C33</f>
        <v>342.47499999999991</v>
      </c>
      <c r="E8" s="69">
        <f>C33</f>
        <v>342.47499999999991</v>
      </c>
      <c r="F8" s="69">
        <f>C33</f>
        <v>342.47499999999991</v>
      </c>
      <c r="G8" s="69">
        <f>C33</f>
        <v>342.47499999999991</v>
      </c>
      <c r="H8" s="69">
        <f>C33</f>
        <v>342.47499999999991</v>
      </c>
      <c r="I8" s="69">
        <f>C33</f>
        <v>342.47499999999991</v>
      </c>
      <c r="J8" s="69">
        <f>C33</f>
        <v>342.47499999999991</v>
      </c>
      <c r="K8" s="69">
        <f>C33</f>
        <v>342.47499999999991</v>
      </c>
      <c r="L8" s="69">
        <f>C33</f>
        <v>342.47499999999991</v>
      </c>
      <c r="M8" s="69">
        <f>C33</f>
        <v>342.47499999999991</v>
      </c>
    </row>
    <row r="9" spans="1:13">
      <c r="A9" s="68" t="s">
        <v>89</v>
      </c>
      <c r="B9" s="69">
        <v>1225.3</v>
      </c>
      <c r="C9" s="69">
        <v>1225.3</v>
      </c>
      <c r="D9" s="69">
        <v>1225.3</v>
      </c>
      <c r="E9" s="69">
        <v>1225.3</v>
      </c>
      <c r="F9" s="69">
        <v>1225.3</v>
      </c>
      <c r="G9" s="69">
        <v>1225.3</v>
      </c>
      <c r="H9" s="69">
        <v>1225.3</v>
      </c>
      <c r="I9" s="69">
        <v>1225.3</v>
      </c>
      <c r="J9" s="69">
        <v>1225.3</v>
      </c>
      <c r="K9" s="69">
        <v>1225.3</v>
      </c>
      <c r="L9" s="69">
        <v>1225.3</v>
      </c>
      <c r="M9" s="70">
        <v>1225.3</v>
      </c>
    </row>
    <row r="10" spans="1:13">
      <c r="A10" s="68" t="s">
        <v>90</v>
      </c>
      <c r="B10" s="69">
        <f>I26</f>
        <v>225.30300000000003</v>
      </c>
      <c r="C10" s="69">
        <f>I26</f>
        <v>225.30300000000003</v>
      </c>
      <c r="D10" s="69">
        <f>I26</f>
        <v>225.30300000000003</v>
      </c>
      <c r="E10" s="69">
        <f>I26</f>
        <v>225.30300000000003</v>
      </c>
      <c r="F10" s="69">
        <f>I26</f>
        <v>225.30300000000003</v>
      </c>
      <c r="G10" s="69">
        <f>I26</f>
        <v>225.30300000000003</v>
      </c>
      <c r="H10" s="69">
        <f>I26</f>
        <v>225.30300000000003</v>
      </c>
      <c r="I10" s="69">
        <f>I26</f>
        <v>225.30300000000003</v>
      </c>
      <c r="J10" s="69">
        <f>I26</f>
        <v>225.30300000000003</v>
      </c>
      <c r="K10" s="69">
        <f>I26</f>
        <v>225.30300000000003</v>
      </c>
      <c r="L10" s="69">
        <f>I26</f>
        <v>225.30300000000003</v>
      </c>
      <c r="M10" s="69">
        <f>I26</f>
        <v>225.30300000000003</v>
      </c>
    </row>
    <row r="11" spans="1:13">
      <c r="A11" s="68" t="s">
        <v>84</v>
      </c>
      <c r="B11" s="69">
        <v>40</v>
      </c>
      <c r="C11" s="69">
        <v>40</v>
      </c>
      <c r="D11" s="69">
        <v>40</v>
      </c>
      <c r="E11" s="69">
        <v>40</v>
      </c>
      <c r="F11" s="69">
        <v>40</v>
      </c>
      <c r="G11" s="69">
        <v>40</v>
      </c>
      <c r="H11" s="69">
        <v>40</v>
      </c>
      <c r="I11" s="69">
        <v>40</v>
      </c>
      <c r="J11" s="69">
        <v>40</v>
      </c>
      <c r="K11" s="69">
        <v>40</v>
      </c>
      <c r="L11" s="69">
        <v>40</v>
      </c>
      <c r="M11" s="70">
        <v>40</v>
      </c>
    </row>
    <row r="12" spans="1:13">
      <c r="A12" s="68" t="s">
        <v>85</v>
      </c>
      <c r="B12" s="69">
        <v>0</v>
      </c>
      <c r="C12" s="69">
        <v>25</v>
      </c>
      <c r="D12" s="69">
        <v>0</v>
      </c>
      <c r="E12" s="69">
        <v>0</v>
      </c>
      <c r="F12" s="69">
        <v>25</v>
      </c>
      <c r="G12" s="69">
        <v>0</v>
      </c>
      <c r="H12" s="69">
        <v>0</v>
      </c>
      <c r="I12" s="69">
        <v>25</v>
      </c>
      <c r="J12" s="69">
        <v>0</v>
      </c>
      <c r="K12" s="69">
        <v>0</v>
      </c>
      <c r="L12" s="69">
        <v>25</v>
      </c>
      <c r="M12" s="70">
        <v>0</v>
      </c>
    </row>
    <row r="13" spans="1:13">
      <c r="A13" s="68" t="s">
        <v>87</v>
      </c>
      <c r="B13" s="69">
        <v>42.9</v>
      </c>
      <c r="C13" s="69">
        <v>42.9</v>
      </c>
      <c r="D13" s="69">
        <v>42.9</v>
      </c>
      <c r="E13" s="69">
        <v>42.9</v>
      </c>
      <c r="F13" s="69">
        <v>42.9</v>
      </c>
      <c r="G13" s="69">
        <v>42.9</v>
      </c>
      <c r="H13" s="69">
        <v>42.9</v>
      </c>
      <c r="I13" s="69">
        <v>42.9</v>
      </c>
      <c r="J13" s="69">
        <v>42.9</v>
      </c>
      <c r="K13" s="69">
        <v>42.9</v>
      </c>
      <c r="L13" s="69">
        <v>42.9</v>
      </c>
      <c r="M13" s="70">
        <v>42.9</v>
      </c>
    </row>
    <row r="14" spans="1:13">
      <c r="A14" s="68" t="s">
        <v>91</v>
      </c>
      <c r="B14" s="69">
        <v>0</v>
      </c>
      <c r="C14" s="69">
        <v>0</v>
      </c>
      <c r="D14" s="69">
        <v>0</v>
      </c>
      <c r="E14" s="69">
        <v>305.89999999999998</v>
      </c>
      <c r="F14" s="69">
        <v>0</v>
      </c>
      <c r="G14" s="69">
        <v>0</v>
      </c>
      <c r="H14" s="69">
        <v>0</v>
      </c>
      <c r="I14" s="69">
        <v>305.89999999999998</v>
      </c>
      <c r="J14" s="69">
        <v>0</v>
      </c>
      <c r="K14" s="69">
        <v>0</v>
      </c>
      <c r="L14" s="69">
        <v>0</v>
      </c>
      <c r="M14" s="70">
        <v>0</v>
      </c>
    </row>
    <row r="15" spans="1:13" s="53" customFormat="1">
      <c r="A15" s="53" t="s">
        <v>106</v>
      </c>
      <c r="B15" s="52">
        <v>60</v>
      </c>
      <c r="C15" s="52">
        <v>60</v>
      </c>
      <c r="D15" s="52">
        <v>60</v>
      </c>
      <c r="E15" s="52">
        <v>60</v>
      </c>
      <c r="F15" s="52">
        <v>60</v>
      </c>
      <c r="G15" s="52">
        <v>60</v>
      </c>
      <c r="H15" s="52">
        <v>60</v>
      </c>
      <c r="I15" s="52">
        <v>60</v>
      </c>
      <c r="J15" s="52">
        <v>60</v>
      </c>
      <c r="K15" s="52">
        <v>60</v>
      </c>
      <c r="L15" s="52">
        <v>60</v>
      </c>
      <c r="M15" s="70">
        <v>60</v>
      </c>
    </row>
    <row r="16" spans="1:13" ht="16.5" thickBot="1">
      <c r="A16" s="71" t="s">
        <v>93</v>
      </c>
      <c r="B16" s="73">
        <f>SUM(B5:B15)</f>
        <v>6154.8779999999997</v>
      </c>
      <c r="C16" s="73">
        <f t="shared" ref="C16:M16" si="0">SUM(C5:C14)</f>
        <v>2977.9779999999996</v>
      </c>
      <c r="D16" s="73">
        <f t="shared" si="0"/>
        <v>2952.9779999999996</v>
      </c>
      <c r="E16" s="73">
        <f t="shared" si="0"/>
        <v>3258.8779999999997</v>
      </c>
      <c r="F16" s="73">
        <f t="shared" si="0"/>
        <v>2977.9779999999996</v>
      </c>
      <c r="G16" s="73">
        <f t="shared" si="0"/>
        <v>3902.9779999999996</v>
      </c>
      <c r="H16" s="73">
        <f t="shared" si="0"/>
        <v>2952.9779999999996</v>
      </c>
      <c r="I16" s="73">
        <f t="shared" si="0"/>
        <v>3283.8779999999997</v>
      </c>
      <c r="J16" s="73">
        <f t="shared" si="0"/>
        <v>2952.9779999999996</v>
      </c>
      <c r="K16" s="73">
        <f t="shared" si="0"/>
        <v>2952.9779999999996</v>
      </c>
      <c r="L16" s="73">
        <f t="shared" si="0"/>
        <v>2977.9779999999996</v>
      </c>
      <c r="M16" s="74">
        <f t="shared" si="0"/>
        <v>3902.9779999999996</v>
      </c>
    </row>
    <row r="23" spans="1:9" ht="16.5" thickBot="1"/>
    <row r="24" spans="1:9">
      <c r="A24" s="81" t="s">
        <v>120</v>
      </c>
      <c r="B24" s="82"/>
      <c r="C24" s="83"/>
      <c r="E24" s="81" t="s">
        <v>121</v>
      </c>
      <c r="F24" s="82"/>
      <c r="G24" s="82"/>
      <c r="H24" s="82"/>
      <c r="I24" s="83"/>
    </row>
    <row r="25" spans="1:9">
      <c r="A25" s="84" t="s">
        <v>111</v>
      </c>
      <c r="B25" s="69"/>
      <c r="C25" s="70">
        <v>950</v>
      </c>
      <c r="E25" s="84" t="s">
        <v>109</v>
      </c>
      <c r="F25" s="69"/>
      <c r="G25" s="69"/>
      <c r="H25" s="69"/>
      <c r="I25" s="88">
        <v>850.2</v>
      </c>
    </row>
    <row r="26" spans="1:9" ht="16.5" thickBot="1">
      <c r="A26" s="84" t="s">
        <v>112</v>
      </c>
      <c r="B26" s="69"/>
      <c r="C26" s="70">
        <f>C25*2/12</f>
        <v>158.33333333333334</v>
      </c>
      <c r="E26" s="89" t="s">
        <v>110</v>
      </c>
      <c r="F26" s="72"/>
      <c r="G26" s="72"/>
      <c r="H26" s="90">
        <v>0.26500000000000001</v>
      </c>
      <c r="I26" s="87">
        <f>I25*H26</f>
        <v>225.30300000000003</v>
      </c>
    </row>
    <row r="27" spans="1:9" ht="16.5" thickBot="1">
      <c r="A27" s="84" t="s">
        <v>113</v>
      </c>
      <c r="B27" s="69"/>
      <c r="C27" s="70">
        <f>C25+C26</f>
        <v>1108.3333333333333</v>
      </c>
    </row>
    <row r="28" spans="1:9">
      <c r="A28" s="75" t="s">
        <v>114</v>
      </c>
      <c r="B28" s="108">
        <v>0.23599999999999999</v>
      </c>
      <c r="C28" s="104">
        <f>B28*C27</f>
        <v>261.56666666666666</v>
      </c>
    </row>
    <row r="29" spans="1:9">
      <c r="A29" s="84" t="s">
        <v>115</v>
      </c>
      <c r="B29" s="85">
        <v>5.5E-2</v>
      </c>
      <c r="C29" s="70">
        <f>C27*B29</f>
        <v>60.958333333333329</v>
      </c>
    </row>
    <row r="30" spans="1:9">
      <c r="A30" s="84" t="s">
        <v>116</v>
      </c>
      <c r="B30" s="85">
        <v>2E-3</v>
      </c>
      <c r="C30" s="70">
        <f>B30*C27</f>
        <v>2.2166666666666663</v>
      </c>
    </row>
    <row r="31" spans="1:9">
      <c r="A31" s="84" t="s">
        <v>117</v>
      </c>
      <c r="B31" s="85">
        <v>6.0000000000000001E-3</v>
      </c>
      <c r="C31" s="70">
        <f>B31*C27</f>
        <v>6.6499999999999995</v>
      </c>
    </row>
    <row r="32" spans="1:9">
      <c r="A32" s="84" t="s">
        <v>118</v>
      </c>
      <c r="B32" s="86">
        <v>0.01</v>
      </c>
      <c r="C32" s="70">
        <f>B32*C27</f>
        <v>11.083333333333332</v>
      </c>
    </row>
    <row r="33" spans="1:3" ht="16.5" thickBot="1">
      <c r="A33" s="71" t="s">
        <v>119</v>
      </c>
      <c r="B33" s="72"/>
      <c r="C33" s="87">
        <f>SUM(C28:C32)</f>
        <v>342.47499999999991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opLeftCell="A3" workbookViewId="0">
      <selection activeCell="G10" sqref="G10"/>
    </sheetView>
  </sheetViews>
  <sheetFormatPr baseColWidth="10" defaultRowHeight="15.75"/>
  <cols>
    <col min="1" max="1" width="24.85546875" style="52" customWidth="1"/>
    <col min="2" max="2" width="11.42578125" style="52"/>
    <col min="3" max="3" width="13" style="52" customWidth="1"/>
    <col min="4" max="4" width="12.140625" style="52" customWidth="1"/>
    <col min="5" max="6" width="12.28515625" style="52" customWidth="1"/>
    <col min="7" max="7" width="12.140625" style="52" customWidth="1"/>
    <col min="8" max="8" width="12.5703125" style="52" customWidth="1"/>
    <col min="9" max="9" width="12.140625" style="52" customWidth="1"/>
    <col min="10" max="10" width="14" style="52" customWidth="1"/>
    <col min="11" max="11" width="12" style="52" customWidth="1"/>
    <col min="12" max="12" width="13.7109375" style="52" customWidth="1"/>
    <col min="13" max="13" width="13.42578125" style="52" customWidth="1"/>
    <col min="14" max="16384" width="11.42578125" style="52"/>
  </cols>
  <sheetData>
    <row r="1" spans="1:13" s="64" customFormat="1">
      <c r="A1" s="91"/>
      <c r="E1" s="64" t="s">
        <v>94</v>
      </c>
    </row>
    <row r="2" spans="1:13" ht="16.5" thickBot="1"/>
    <row r="3" spans="1:13">
      <c r="A3" s="75"/>
      <c r="B3" s="66" t="s">
        <v>70</v>
      </c>
      <c r="C3" s="66" t="s">
        <v>71</v>
      </c>
      <c r="D3" s="66" t="s">
        <v>72</v>
      </c>
      <c r="E3" s="66" t="s">
        <v>73</v>
      </c>
      <c r="F3" s="66" t="s">
        <v>74</v>
      </c>
      <c r="G3" s="66" t="s">
        <v>75</v>
      </c>
      <c r="H3" s="66" t="s">
        <v>76</v>
      </c>
      <c r="I3" s="66" t="s">
        <v>77</v>
      </c>
      <c r="J3" s="66" t="s">
        <v>78</v>
      </c>
      <c r="K3" s="66" t="s">
        <v>79</v>
      </c>
      <c r="L3" s="66" t="s">
        <v>80</v>
      </c>
      <c r="M3" s="67" t="s">
        <v>81</v>
      </c>
    </row>
    <row r="4" spans="1:13">
      <c r="A4" s="84" t="s">
        <v>101</v>
      </c>
      <c r="B4" s="92">
        <f>SUM(FINANCIACIÓN!B4)</f>
        <v>4000</v>
      </c>
      <c r="C4" s="69">
        <v>0</v>
      </c>
      <c r="D4" s="69">
        <v>0</v>
      </c>
      <c r="E4" s="69">
        <v>0</v>
      </c>
      <c r="F4" s="69">
        <v>0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70">
        <v>0</v>
      </c>
    </row>
    <row r="5" spans="1:13">
      <c r="A5" s="68" t="s">
        <v>97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>
      <c r="A6" s="93" t="s">
        <v>96</v>
      </c>
      <c r="B6" s="94">
        <f>I16</f>
        <v>300</v>
      </c>
      <c r="C6" s="94">
        <f>I16</f>
        <v>300</v>
      </c>
      <c r="D6" s="94">
        <f>I16</f>
        <v>300</v>
      </c>
      <c r="E6" s="94">
        <f>I16</f>
        <v>300</v>
      </c>
      <c r="F6" s="94">
        <f>I16</f>
        <v>300</v>
      </c>
      <c r="G6" s="94">
        <f>I16</f>
        <v>300</v>
      </c>
      <c r="H6" s="94">
        <f>I17</f>
        <v>400</v>
      </c>
      <c r="I6" s="94">
        <f>I17</f>
        <v>400</v>
      </c>
      <c r="J6" s="94">
        <f>I16</f>
        <v>300</v>
      </c>
      <c r="K6" s="94">
        <f>I16</f>
        <v>300</v>
      </c>
      <c r="L6" s="94">
        <f>I16</f>
        <v>300</v>
      </c>
      <c r="M6" s="94">
        <f>I16</f>
        <v>300</v>
      </c>
    </row>
    <row r="7" spans="1:13" s="95" customFormat="1">
      <c r="A7" s="84" t="s">
        <v>95</v>
      </c>
      <c r="B7" s="69">
        <f>I18</f>
        <v>100</v>
      </c>
      <c r="C7" s="69">
        <f>I18</f>
        <v>100</v>
      </c>
      <c r="D7" s="69">
        <f>I18</f>
        <v>100</v>
      </c>
      <c r="E7" s="69">
        <f>I18</f>
        <v>100</v>
      </c>
      <c r="F7" s="69">
        <f>I18</f>
        <v>100</v>
      </c>
      <c r="G7" s="69">
        <f>I18</f>
        <v>100</v>
      </c>
      <c r="H7" s="69">
        <f>I19</f>
        <v>200</v>
      </c>
      <c r="I7" s="69">
        <f>I19</f>
        <v>200</v>
      </c>
      <c r="J7" s="69">
        <v>100</v>
      </c>
      <c r="K7" s="69">
        <v>100</v>
      </c>
      <c r="L7" s="69">
        <v>100</v>
      </c>
      <c r="M7" s="70">
        <v>100</v>
      </c>
    </row>
    <row r="8" spans="1:13">
      <c r="A8" s="68" t="s">
        <v>125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>
      <c r="A9" s="84" t="s">
        <v>98</v>
      </c>
      <c r="B9" s="69">
        <f>I21</f>
        <v>900</v>
      </c>
      <c r="C9" s="69">
        <f>I21</f>
        <v>900</v>
      </c>
      <c r="D9" s="69">
        <f>I21</f>
        <v>900</v>
      </c>
      <c r="E9" s="69">
        <f>I21</f>
        <v>900</v>
      </c>
      <c r="F9" s="69">
        <f>I21</f>
        <v>900</v>
      </c>
      <c r="G9" s="69">
        <f>I22</f>
        <v>1350</v>
      </c>
      <c r="H9" s="69">
        <f>I22</f>
        <v>1350</v>
      </c>
      <c r="I9" s="69">
        <f>I22</f>
        <v>1350</v>
      </c>
      <c r="J9" s="69">
        <f>I22</f>
        <v>1350</v>
      </c>
      <c r="K9" s="69">
        <f>I22</f>
        <v>1350</v>
      </c>
      <c r="L9" s="69">
        <f>I22</f>
        <v>1350</v>
      </c>
      <c r="M9" s="69">
        <f>I22</f>
        <v>1350</v>
      </c>
    </row>
    <row r="10" spans="1:13">
      <c r="A10" s="84" t="s">
        <v>99</v>
      </c>
      <c r="B10" s="69">
        <f>I23</f>
        <v>960</v>
      </c>
      <c r="C10" s="69">
        <f>I23</f>
        <v>960</v>
      </c>
      <c r="D10" s="69">
        <f>I23</f>
        <v>960</v>
      </c>
      <c r="E10" s="69">
        <f>I24</f>
        <v>1200</v>
      </c>
      <c r="F10" s="69">
        <f>I24</f>
        <v>1200</v>
      </c>
      <c r="G10" s="69">
        <f>I24</f>
        <v>1200</v>
      </c>
      <c r="H10" s="69">
        <f>I23</f>
        <v>960</v>
      </c>
      <c r="I10" s="69">
        <f>I23</f>
        <v>960</v>
      </c>
      <c r="J10" s="69">
        <f>I24</f>
        <v>1200</v>
      </c>
      <c r="K10" s="69">
        <f>I24</f>
        <v>1200</v>
      </c>
      <c r="L10" s="69">
        <f>I24</f>
        <v>1200</v>
      </c>
      <c r="M10" s="70">
        <f>I24</f>
        <v>1200</v>
      </c>
    </row>
    <row r="11" spans="1:13">
      <c r="A11" s="84" t="s">
        <v>100</v>
      </c>
      <c r="B11" s="69">
        <f>I25</f>
        <v>720</v>
      </c>
      <c r="C11" s="69">
        <f>I25</f>
        <v>720</v>
      </c>
      <c r="D11" s="69">
        <f>I25</f>
        <v>720</v>
      </c>
      <c r="E11" s="69">
        <f>I25</f>
        <v>720</v>
      </c>
      <c r="F11" s="69">
        <f>I26</f>
        <v>1800</v>
      </c>
      <c r="G11" s="69">
        <f>I25</f>
        <v>720</v>
      </c>
      <c r="H11" s="69">
        <f>I25</f>
        <v>720</v>
      </c>
      <c r="I11" s="69">
        <f>I25</f>
        <v>720</v>
      </c>
      <c r="J11" s="69">
        <f>I25</f>
        <v>720</v>
      </c>
      <c r="K11" s="69">
        <f>I25</f>
        <v>720</v>
      </c>
      <c r="L11" s="69">
        <f>I25</f>
        <v>720</v>
      </c>
      <c r="M11" s="70">
        <f>I25</f>
        <v>720</v>
      </c>
    </row>
    <row r="12" spans="1:13" ht="16.5" thickBot="1">
      <c r="A12" s="71" t="s">
        <v>103</v>
      </c>
      <c r="B12" s="96">
        <f t="shared" ref="B12:M12" si="0">SUM(B4:B11)</f>
        <v>6980</v>
      </c>
      <c r="C12" s="73">
        <f t="shared" si="0"/>
        <v>2980</v>
      </c>
      <c r="D12" s="73">
        <f t="shared" si="0"/>
        <v>2980</v>
      </c>
      <c r="E12" s="73">
        <f t="shared" si="0"/>
        <v>3220</v>
      </c>
      <c r="F12" s="73">
        <f t="shared" si="0"/>
        <v>4300</v>
      </c>
      <c r="G12" s="73">
        <f t="shared" si="0"/>
        <v>3670</v>
      </c>
      <c r="H12" s="73">
        <f t="shared" si="0"/>
        <v>3630</v>
      </c>
      <c r="I12" s="73">
        <f t="shared" si="0"/>
        <v>3630</v>
      </c>
      <c r="J12" s="73">
        <f t="shared" si="0"/>
        <v>3670</v>
      </c>
      <c r="K12" s="73">
        <f t="shared" si="0"/>
        <v>3670</v>
      </c>
      <c r="L12" s="73">
        <f t="shared" si="0"/>
        <v>3670</v>
      </c>
      <c r="M12" s="74">
        <f t="shared" si="0"/>
        <v>3670</v>
      </c>
    </row>
    <row r="13" spans="1:13" s="53" customFormat="1"/>
    <row r="14" spans="1:13" ht="16.5" thickBot="1">
      <c r="D14" s="97"/>
    </row>
    <row r="15" spans="1:13">
      <c r="D15" s="97"/>
      <c r="E15" s="75"/>
      <c r="F15" s="102"/>
      <c r="G15" s="103" t="s">
        <v>122</v>
      </c>
      <c r="H15" s="103" t="s">
        <v>123</v>
      </c>
      <c r="I15" s="104"/>
    </row>
    <row r="16" spans="1:13">
      <c r="D16" s="97"/>
      <c r="E16" s="84" t="s">
        <v>102</v>
      </c>
      <c r="F16" s="69"/>
      <c r="G16" s="105">
        <v>15</v>
      </c>
      <c r="H16" s="69">
        <v>20</v>
      </c>
      <c r="I16" s="70">
        <f>G16*H16</f>
        <v>300</v>
      </c>
    </row>
    <row r="17" spans="4:9">
      <c r="D17" s="97"/>
      <c r="E17" s="84" t="s">
        <v>102</v>
      </c>
      <c r="F17" s="69"/>
      <c r="G17" s="105">
        <v>20</v>
      </c>
      <c r="H17" s="69">
        <v>20</v>
      </c>
      <c r="I17" s="70">
        <f>H17*G17</f>
        <v>400</v>
      </c>
    </row>
    <row r="18" spans="4:9">
      <c r="D18" s="97"/>
      <c r="E18" s="84" t="s">
        <v>95</v>
      </c>
      <c r="F18" s="69"/>
      <c r="G18" s="105">
        <v>10</v>
      </c>
      <c r="H18" s="69">
        <v>10</v>
      </c>
      <c r="I18" s="70">
        <f>G18*H18</f>
        <v>100</v>
      </c>
    </row>
    <row r="19" spans="4:9">
      <c r="D19" s="97"/>
      <c r="E19" s="84" t="s">
        <v>95</v>
      </c>
      <c r="F19" s="69"/>
      <c r="G19" s="105">
        <v>20</v>
      </c>
      <c r="H19" s="69">
        <v>10</v>
      </c>
      <c r="I19" s="70">
        <f>G19*H19</f>
        <v>200</v>
      </c>
    </row>
    <row r="20" spans="4:9">
      <c r="D20" s="97"/>
      <c r="E20" s="84"/>
      <c r="F20" s="69"/>
      <c r="G20" s="106" t="s">
        <v>124</v>
      </c>
      <c r="H20" s="106" t="s">
        <v>123</v>
      </c>
      <c r="I20" s="70"/>
    </row>
    <row r="21" spans="4:9">
      <c r="D21" s="97"/>
      <c r="E21" s="84" t="s">
        <v>98</v>
      </c>
      <c r="F21" s="69"/>
      <c r="G21" s="105">
        <v>10</v>
      </c>
      <c r="H21" s="69">
        <v>90</v>
      </c>
      <c r="I21" s="70">
        <f t="shared" ref="I21:I26" si="1">G21*H21</f>
        <v>900</v>
      </c>
    </row>
    <row r="22" spans="4:9">
      <c r="D22" s="97"/>
      <c r="E22" s="84" t="s">
        <v>98</v>
      </c>
      <c r="F22" s="69"/>
      <c r="G22" s="105">
        <v>15</v>
      </c>
      <c r="H22" s="69">
        <v>90</v>
      </c>
      <c r="I22" s="70">
        <f t="shared" si="1"/>
        <v>1350</v>
      </c>
    </row>
    <row r="23" spans="4:9">
      <c r="D23" s="97"/>
      <c r="E23" s="84" t="s">
        <v>126</v>
      </c>
      <c r="F23" s="69"/>
      <c r="G23" s="105">
        <v>8</v>
      </c>
      <c r="H23" s="69">
        <v>120</v>
      </c>
      <c r="I23" s="70">
        <f t="shared" si="1"/>
        <v>960</v>
      </c>
    </row>
    <row r="24" spans="4:9">
      <c r="D24" s="97"/>
      <c r="E24" s="84" t="s">
        <v>126</v>
      </c>
      <c r="F24" s="69"/>
      <c r="G24" s="105">
        <v>10</v>
      </c>
      <c r="H24" s="69">
        <v>120</v>
      </c>
      <c r="I24" s="70">
        <f t="shared" si="1"/>
        <v>1200</v>
      </c>
    </row>
    <row r="25" spans="4:9">
      <c r="D25" s="97"/>
      <c r="E25" s="84" t="s">
        <v>100</v>
      </c>
      <c r="F25" s="69"/>
      <c r="G25" s="105">
        <v>4</v>
      </c>
      <c r="H25" s="69">
        <v>180</v>
      </c>
      <c r="I25" s="70">
        <f t="shared" si="1"/>
        <v>720</v>
      </c>
    </row>
    <row r="26" spans="4:9" ht="16.5" thickBot="1">
      <c r="E26" s="89" t="s">
        <v>100</v>
      </c>
      <c r="F26" s="72"/>
      <c r="G26" s="107">
        <v>10</v>
      </c>
      <c r="H26" s="72">
        <v>180</v>
      </c>
      <c r="I26" s="99">
        <f t="shared" si="1"/>
        <v>1800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  <ignoredErrors>
    <ignoredError sqref="I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topLeftCell="A2" workbookViewId="0">
      <selection activeCell="B4" sqref="B4"/>
    </sheetView>
  </sheetViews>
  <sheetFormatPr baseColWidth="10" defaultRowHeight="15.75"/>
  <cols>
    <col min="1" max="1" width="20.42578125" style="42" customWidth="1"/>
    <col min="2" max="2" width="14.42578125" style="42" customWidth="1"/>
    <col min="3" max="4" width="12.42578125" style="42" customWidth="1"/>
    <col min="5" max="5" width="12" style="42" customWidth="1"/>
    <col min="6" max="6" width="12.28515625" style="42" customWidth="1"/>
    <col min="7" max="7" width="11.85546875" style="42" customWidth="1"/>
    <col min="8" max="9" width="12.42578125" style="42" customWidth="1"/>
    <col min="10" max="10" width="13.5703125" style="42" customWidth="1"/>
    <col min="11" max="11" width="12.140625" style="42" customWidth="1"/>
    <col min="12" max="12" width="11.85546875" style="42" customWidth="1"/>
    <col min="13" max="13" width="12.42578125" style="42" customWidth="1"/>
    <col min="14" max="14" width="15.42578125" style="42" customWidth="1"/>
    <col min="15" max="16384" width="11.42578125" style="42"/>
  </cols>
  <sheetData>
    <row r="1" spans="1:14" s="51" customFormat="1">
      <c r="D1" s="51" t="s">
        <v>108</v>
      </c>
    </row>
    <row r="2" spans="1:14" ht="16.5" thickBot="1"/>
    <row r="3" spans="1:14" ht="20.25" customHeight="1">
      <c r="A3" s="75"/>
      <c r="B3" s="66" t="s">
        <v>70</v>
      </c>
      <c r="C3" s="66" t="s">
        <v>71</v>
      </c>
      <c r="D3" s="66" t="s">
        <v>72</v>
      </c>
      <c r="E3" s="66" t="s">
        <v>73</v>
      </c>
      <c r="F3" s="66" t="s">
        <v>74</v>
      </c>
      <c r="G3" s="66" t="s">
        <v>75</v>
      </c>
      <c r="H3" s="66" t="s">
        <v>76</v>
      </c>
      <c r="I3" s="66" t="s">
        <v>77</v>
      </c>
      <c r="J3" s="66" t="s">
        <v>78</v>
      </c>
      <c r="K3" s="66" t="s">
        <v>79</v>
      </c>
      <c r="L3" s="66" t="s">
        <v>80</v>
      </c>
      <c r="M3" s="67" t="s">
        <v>81</v>
      </c>
      <c r="N3" s="112" t="s">
        <v>127</v>
      </c>
    </row>
    <row r="4" spans="1:14" s="76" customFormat="1" ht="20.25" customHeight="1" thickBot="1">
      <c r="A4" s="110" t="s">
        <v>103</v>
      </c>
      <c r="B4" s="77">
        <f>SUM('PREVISION INGRESOS'!B12)</f>
        <v>6980</v>
      </c>
      <c r="C4" s="77">
        <f>SUM('PREVISION INGRESOS'!C12)</f>
        <v>2980</v>
      </c>
      <c r="D4" s="77">
        <f>SUM('PREVISION INGRESOS'!D12)</f>
        <v>2980</v>
      </c>
      <c r="E4" s="77">
        <f>SUM('PREVISION INGRESOS'!E12)</f>
        <v>3220</v>
      </c>
      <c r="F4" s="77">
        <f>SUM('PREVISION INGRESOS'!F12)</f>
        <v>4300</v>
      </c>
      <c r="G4" s="77">
        <f>SUM('PREVISION INGRESOS'!G12)</f>
        <v>3670</v>
      </c>
      <c r="H4" s="77">
        <f>SUM('PREVISION INGRESOS'!H12)</f>
        <v>3630</v>
      </c>
      <c r="I4" s="77">
        <f>SUM('PREVISION INGRESOS'!I12)</f>
        <v>3630</v>
      </c>
      <c r="J4" s="77">
        <f>SUM('PREVISION INGRESOS'!J12)</f>
        <v>3670</v>
      </c>
      <c r="K4" s="77">
        <f>SUM('PREVISION INGRESOS'!K12)</f>
        <v>3670</v>
      </c>
      <c r="L4" s="77">
        <f>SUM('PREVISION INGRESOS'!L12)</f>
        <v>3670</v>
      </c>
      <c r="M4" s="98">
        <f>SUM('PREVISION INGRESOS'!M12)</f>
        <v>3670</v>
      </c>
      <c r="N4" s="113">
        <f>SUM(B4:M4)</f>
        <v>46070</v>
      </c>
    </row>
    <row r="5" spans="1:14" ht="20.25" customHeight="1" thickBot="1">
      <c r="A5" s="109" t="s">
        <v>104</v>
      </c>
      <c r="B5" s="72">
        <f>SUM('PREVISION DE GASTOS'!B16)</f>
        <v>6154.8779999999997</v>
      </c>
      <c r="C5" s="72">
        <f>SUM('PREVISION DE GASTOS'!C16)</f>
        <v>2977.9779999999996</v>
      </c>
      <c r="D5" s="72">
        <f>SUM('PREVISION DE GASTOS'!D16)</f>
        <v>2952.9779999999996</v>
      </c>
      <c r="E5" s="72">
        <f>SUM('PREVISION DE GASTOS'!E16)</f>
        <v>3258.8779999999997</v>
      </c>
      <c r="F5" s="72">
        <f>SUM('PREVISION DE GASTOS'!F16)</f>
        <v>2977.9779999999996</v>
      </c>
      <c r="G5" s="72">
        <f>SUM('PREVISION DE GASTOS'!G16)</f>
        <v>3902.9779999999996</v>
      </c>
      <c r="H5" s="72">
        <f>SUM('PREVISION DE GASTOS'!H16)</f>
        <v>2952.9779999999996</v>
      </c>
      <c r="I5" s="72">
        <f>SUM('PREVISION DE GASTOS'!I16)</f>
        <v>3283.8779999999997</v>
      </c>
      <c r="J5" s="72">
        <f>SUM('PREVISION DE GASTOS'!J16)</f>
        <v>2952.9779999999996</v>
      </c>
      <c r="K5" s="72">
        <f>SUM('PREVISION DE GASTOS'!K16)</f>
        <v>2952.9779999999996</v>
      </c>
      <c r="L5" s="72">
        <f>SUM('PREVISION DE GASTOS'!L16)</f>
        <v>2977.9779999999996</v>
      </c>
      <c r="M5" s="99">
        <f>SUM('PREVISION DE GASTOS'!M16)</f>
        <v>3902.9779999999996</v>
      </c>
      <c r="N5" s="114">
        <f>SUM(B5:M5)</f>
        <v>41249.436000000002</v>
      </c>
    </row>
    <row r="6" spans="1:14" ht="20.25" customHeight="1" thickBot="1">
      <c r="A6" s="111" t="s">
        <v>105</v>
      </c>
      <c r="B6" s="100">
        <f>B4-B5</f>
        <v>825.1220000000003</v>
      </c>
      <c r="C6" s="100">
        <f t="shared" ref="C6:M6" si="0">C4-C5</f>
        <v>2.0220000000003893</v>
      </c>
      <c r="D6" s="100">
        <f t="shared" si="0"/>
        <v>27.022000000000389</v>
      </c>
      <c r="E6" s="100">
        <f t="shared" si="0"/>
        <v>-38.877999999999702</v>
      </c>
      <c r="F6" s="100">
        <f t="shared" si="0"/>
        <v>1322.0220000000004</v>
      </c>
      <c r="G6" s="100">
        <f t="shared" si="0"/>
        <v>-232.97799999999961</v>
      </c>
      <c r="H6" s="100">
        <f t="shared" si="0"/>
        <v>677.02200000000039</v>
      </c>
      <c r="I6" s="100">
        <f t="shared" si="0"/>
        <v>346.1220000000003</v>
      </c>
      <c r="J6" s="100">
        <f t="shared" si="0"/>
        <v>717.02200000000039</v>
      </c>
      <c r="K6" s="100">
        <f t="shared" si="0"/>
        <v>717.02200000000039</v>
      </c>
      <c r="L6" s="100">
        <f t="shared" si="0"/>
        <v>692.02200000000039</v>
      </c>
      <c r="M6" s="101">
        <f t="shared" si="0"/>
        <v>-232.97799999999961</v>
      </c>
      <c r="N6" s="113">
        <f>N4-N5</f>
        <v>4820.5639999999985</v>
      </c>
    </row>
    <row r="9" spans="1:14">
      <c r="B9" s="76"/>
    </row>
    <row r="10" spans="1:14">
      <c r="A10" s="41" t="s">
        <v>107</v>
      </c>
      <c r="B10" s="78">
        <f>SUM(B6:M6)</f>
        <v>4820.5640000000058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NOMINA</vt:lpstr>
      <vt:lpstr>FINANCIACIÓN</vt:lpstr>
      <vt:lpstr>INVERSIONES INICIALES</vt:lpstr>
      <vt:lpstr>PREVISION DE GASTOS</vt:lpstr>
      <vt:lpstr>PREVISION INGRESOS</vt:lpstr>
      <vt:lpstr>PREVISION INGRESOS-GASTOS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Taller 5</cp:lastModifiedBy>
  <cp:lastPrinted>2011-03-03T13:11:04Z</cp:lastPrinted>
  <dcterms:created xsi:type="dcterms:W3CDTF">2011-02-19T15:39:06Z</dcterms:created>
  <dcterms:modified xsi:type="dcterms:W3CDTF">2012-02-16T18:30:33Z</dcterms:modified>
</cp:coreProperties>
</file>